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C:\Users\10297527\Box\BRO-My Files\02-Teaching\2020.2-Fall\ARC 4110 - Design Studio-Consultants\0-General\Project Brief\"/>
    </mc:Choice>
  </mc:AlternateContent>
  <xr:revisionPtr revIDLastSave="0" documentId="13_ncr:1_{55135926-42FF-4282-94CC-06B9386C1ED0}" xr6:coauthVersionLast="45" xr6:coauthVersionMax="45" xr10:uidLastSave="{00000000-0000-0000-0000-000000000000}"/>
  <bookViews>
    <workbookView xWindow="-108" yWindow="-108" windowWidth="23256" windowHeight="12576" xr2:uid="{5B6A6E8C-843C-4B1C-8071-F7C9FF7BB61F}"/>
  </bookViews>
  <sheets>
    <sheet name="Cost Calculator" sheetId="1" r:id="rId1"/>
    <sheet name="Art Glass" sheetId="2" r:id="rId2"/>
  </sheets>
  <definedNames>
    <definedName name="_xlnm.Print_Area" localSheetId="1">'Art Glass'!$A$1:$Q$28</definedName>
    <definedName name="_xlnm.Print_Area" localSheetId="0">'Cost Calculator'!$A$1:$H$40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26" i="2" l="1"/>
  <c r="E25" i="2"/>
  <c r="E24" i="2"/>
  <c r="E23" i="2"/>
  <c r="E22" i="2"/>
  <c r="E20" i="2"/>
  <c r="E19" i="2"/>
  <c r="E18" i="2"/>
  <c r="E17" i="2"/>
  <c r="E16" i="2"/>
  <c r="E14" i="2"/>
  <c r="E13" i="2"/>
  <c r="E12" i="2"/>
  <c r="E11" i="2"/>
  <c r="E10" i="2"/>
  <c r="E8" i="2"/>
  <c r="E7" i="2"/>
  <c r="E6" i="2"/>
  <c r="E5" i="2"/>
  <c r="E4" i="2"/>
  <c r="E27" i="2" l="1"/>
  <c r="H16" i="1"/>
  <c r="H19" i="1"/>
  <c r="H18" i="1"/>
  <c r="H17" i="1"/>
  <c r="H15" i="1"/>
  <c r="H14" i="1"/>
  <c r="H13" i="1"/>
  <c r="H12" i="1"/>
  <c r="H11" i="1"/>
  <c r="H20" i="1" s="1"/>
  <c r="H10" i="1"/>
  <c r="H9" i="1"/>
  <c r="H8" i="1"/>
  <c r="H7" i="1"/>
  <c r="H6" i="1"/>
  <c r="H5" i="1"/>
  <c r="H4" i="1"/>
  <c r="H3" i="1"/>
  <c r="C10" i="1"/>
  <c r="H23" i="1" l="1"/>
  <c r="H22" i="1"/>
  <c r="H25" i="1" s="1"/>
  <c r="G25" i="1" s="1"/>
  <c r="H21" i="1"/>
  <c r="H24" i="1"/>
  <c r="G20" i="1"/>
</calcChain>
</file>

<file path=xl/sharedStrings.xml><?xml version="1.0" encoding="utf-8"?>
<sst xmlns="http://schemas.openxmlformats.org/spreadsheetml/2006/main" count="113" uniqueCount="86">
  <si>
    <t>Project Name:</t>
  </si>
  <si>
    <t xml:space="preserve">Location: </t>
  </si>
  <si>
    <t>Heber, Utah</t>
  </si>
  <si>
    <t>ft</t>
  </si>
  <si>
    <t>sf</t>
  </si>
  <si>
    <t>Student Name</t>
  </si>
  <si>
    <t>Site:</t>
  </si>
  <si>
    <t>acres</t>
  </si>
  <si>
    <t>Architect/Designer:</t>
  </si>
  <si>
    <t>Number of Buildings:</t>
  </si>
  <si>
    <t>One; 300 seating capacity</t>
  </si>
  <si>
    <t>First floor</t>
  </si>
  <si>
    <t>Second Floor</t>
  </si>
  <si>
    <t>Basement</t>
  </si>
  <si>
    <t>Building Size(s):</t>
  </si>
  <si>
    <t>Building Height:</t>
  </si>
  <si>
    <t>Total 
(Above grade to T.O.S.)</t>
  </si>
  <si>
    <t>Basic Construction Type:</t>
  </si>
  <si>
    <t>New/V-B</t>
  </si>
  <si>
    <t xml:space="preserve">Foundation: </t>
  </si>
  <si>
    <t>Exterior Walls:</t>
  </si>
  <si>
    <t>Roof:</t>
  </si>
  <si>
    <t>Floors:</t>
  </si>
  <si>
    <t>Interior:</t>
  </si>
  <si>
    <t>Slab-on-grade</t>
  </si>
  <si>
    <t>CMU</t>
  </si>
  <si>
    <t>Asphalt shingles</t>
  </si>
  <si>
    <t>Concrete</t>
  </si>
  <si>
    <t>Metal stud drywall</t>
  </si>
  <si>
    <t>Code Division Name</t>
  </si>
  <si>
    <t>SF cost</t>
  </si>
  <si>
    <t>Projected Cost</t>
  </si>
  <si>
    <t>00 Bidding Requirements</t>
  </si>
  <si>
    <t>01 - General Requirements</t>
  </si>
  <si>
    <t>03 - Concrete</t>
  </si>
  <si>
    <t>04 - Masonry</t>
  </si>
  <si>
    <t>05 - Metals</t>
  </si>
  <si>
    <t>06 - Wood, Plastics, Composites</t>
  </si>
  <si>
    <t>07 - Thermal &amp; Moisture Protection</t>
  </si>
  <si>
    <t>08 - Doors &amp; Windows</t>
  </si>
  <si>
    <t>09 - Finishes</t>
  </si>
  <si>
    <t>10 - Specialties</t>
  </si>
  <si>
    <t>11 - Equipment</t>
  </si>
  <si>
    <t>12 - Furnishings</t>
  </si>
  <si>
    <t>21 - Fire Suppression</t>
  </si>
  <si>
    <t>23 - HVAC</t>
  </si>
  <si>
    <t>26 - Electrical</t>
  </si>
  <si>
    <t>TOTAL BUILDING COSTS</t>
  </si>
  <si>
    <t>Area (sf)</t>
  </si>
  <si>
    <t>13 - Conveying Systems</t>
  </si>
  <si>
    <t>Total Square Feet</t>
  </si>
  <si>
    <t>PRELIMINARY ESTIMATE OF PROBABLE COSTS</t>
  </si>
  <si>
    <t>General Project Description</t>
  </si>
  <si>
    <t>Subtotal</t>
  </si>
  <si>
    <t>-</t>
  </si>
  <si>
    <r>
      <rPr>
        <i/>
        <sz val="11"/>
        <rFont val="Calibri"/>
        <family val="2"/>
        <scheme val="minor"/>
      </rPr>
      <t>Decorative Art Glass</t>
    </r>
    <r>
      <rPr>
        <i/>
        <sz val="11"/>
        <color rgb="FFFF0000"/>
        <rFont val="Calibri"/>
        <family val="2"/>
        <scheme val="minor"/>
      </rPr>
      <t xml:space="preserve"> (Type B)</t>
    </r>
  </si>
  <si>
    <t>Presbyterian Church</t>
  </si>
  <si>
    <t>Decorative Art Glass (total area sf)</t>
  </si>
  <si>
    <t>Step 1: Determine your project information and parameters (size, materials, heights, area of art glass, etc).</t>
  </si>
  <si>
    <t>Step 2: Input the information into the designated areas under general project description</t>
  </si>
  <si>
    <t xml:space="preserve">Step 3: Determine which project case study is most similar to your project from the examples provided. </t>
  </si>
  <si>
    <t>Step 4: Plug in the associated costs per square foot for each code division from your case study.</t>
  </si>
  <si>
    <t>Step 5: Determine the design level of art glass for your project and use the associated cost per square foot.</t>
  </si>
  <si>
    <t>PROCEDURE</t>
  </si>
  <si>
    <t xml:space="preserve">Project Contingency for DD Level </t>
  </si>
  <si>
    <t xml:space="preserve">Contractor Overhead </t>
  </si>
  <si>
    <t xml:space="preserve">Contractor Profit </t>
  </si>
  <si>
    <r>
      <t xml:space="preserve">Height Factor (3%/story) = </t>
    </r>
    <r>
      <rPr>
        <sz val="11"/>
        <color rgb="FFFF0000"/>
        <rFont val="Calibri"/>
        <family val="2"/>
        <scheme val="minor"/>
      </rPr>
      <t>3 stories</t>
    </r>
  </si>
  <si>
    <t>Step 6: Add an additional 3% to your total cost for each additional story for your building. (e.g., 3 stories adds an additional 9% in cost; if your project has extra height for clerestory windows or a tower you may want to add an additional story for the extra height of the wall)</t>
  </si>
  <si>
    <t>North Elevation</t>
  </si>
  <si>
    <t>Window Type</t>
  </si>
  <si>
    <t>Area (SF)</t>
  </si>
  <si>
    <t>Quantity</t>
  </si>
  <si>
    <t>A</t>
  </si>
  <si>
    <t>B</t>
  </si>
  <si>
    <t>C</t>
  </si>
  <si>
    <t>D</t>
  </si>
  <si>
    <t>E</t>
  </si>
  <si>
    <t>Subtotal (SF)</t>
  </si>
  <si>
    <t>East Elevation</t>
  </si>
  <si>
    <t>South Elevation</t>
  </si>
  <si>
    <t>West Elevation</t>
  </si>
  <si>
    <t>ART GLASS AREA CALCULATIONS</t>
  </si>
  <si>
    <t>TOTAL PROJECT AREA FOR ART GLASS (SF)</t>
  </si>
  <si>
    <t>How do you feel about the total building costs of your project? Are they higher or lower than you expected? If you had to significantly reduce the total cost, what value engineering would you do to the project?</t>
  </si>
  <si>
    <t>STUDENT REFLECTION ON PROJECT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</si>
</sst>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0.0"/>
    <numFmt numFmtId="165" formatCode="_(* #,##0_);_(* \(#,##0\);_(* &quot;-&quot;??_);_(@_)"/>
    <numFmt numFmtId="166" formatCode="_(&quot;$&quot;* #,##0_);_(&quot;$&quot;* \(#,##0\);_(&quot;$&quot;* &quot;-&quot;??_);_(@_)"/>
  </numFmts>
  <fonts count="15"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b/>
      <sz val="12"/>
      <color theme="1"/>
      <name val="Calibri"/>
      <family val="2"/>
      <scheme val="minor"/>
    </font>
    <font>
      <b/>
      <sz val="14"/>
      <color theme="1"/>
      <name val="Calibri"/>
      <family val="2"/>
      <scheme val="minor"/>
    </font>
    <font>
      <b/>
      <i/>
      <sz val="11"/>
      <color theme="1"/>
      <name val="Calibri"/>
      <family val="2"/>
      <scheme val="minor"/>
    </font>
    <font>
      <b/>
      <sz val="18"/>
      <color theme="1"/>
      <name val="Calibri"/>
      <family val="2"/>
      <scheme val="minor"/>
    </font>
    <font>
      <b/>
      <i/>
      <sz val="11"/>
      <color rgb="FFFF0000"/>
      <name val="Calibri"/>
      <family val="2"/>
      <scheme val="minor"/>
    </font>
    <font>
      <sz val="11"/>
      <name val="Calibri"/>
      <family val="2"/>
      <scheme val="minor"/>
    </font>
    <font>
      <i/>
      <sz val="11"/>
      <name val="Calibri"/>
      <family val="2"/>
      <scheme val="minor"/>
    </font>
    <font>
      <i/>
      <sz val="11"/>
      <color rgb="FFFF0000"/>
      <name val="Calibri"/>
      <family val="2"/>
      <scheme val="minor"/>
    </font>
    <font>
      <b/>
      <sz val="11"/>
      <color rgb="FFFF0000"/>
      <name val="Calibri"/>
      <family val="2"/>
      <scheme val="minor"/>
    </font>
    <font>
      <b/>
      <sz val="11"/>
      <name val="Calibri"/>
      <family val="2"/>
      <scheme val="minor"/>
    </font>
    <font>
      <sz val="14"/>
      <color theme="1"/>
      <name val="Calibri"/>
      <family val="2"/>
      <scheme val="minor"/>
    </font>
  </fonts>
  <fills count="2">
    <fill>
      <patternFill patternType="none"/>
    </fill>
    <fill>
      <patternFill patternType="gray125"/>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81">
    <xf numFmtId="0" fontId="0" fillId="0" borderId="0" xfId="0"/>
    <xf numFmtId="0" fontId="3" fillId="0" borderId="0" xfId="0" applyFont="1"/>
    <xf numFmtId="0" fontId="0" fillId="0" borderId="1" xfId="0" applyBorder="1" applyAlignment="1">
      <alignment horizontal="center"/>
    </xf>
    <xf numFmtId="165" fontId="2" fillId="0" borderId="1" xfId="1" applyNumberFormat="1" applyFont="1" applyBorder="1" applyAlignment="1">
      <alignment horizontal="center"/>
    </xf>
    <xf numFmtId="0" fontId="2" fillId="0" borderId="1" xfId="0" applyFont="1" applyBorder="1"/>
    <xf numFmtId="44" fontId="2" fillId="0" borderId="1" xfId="2" applyFont="1" applyBorder="1"/>
    <xf numFmtId="44" fontId="6" fillId="0" borderId="1" xfId="2" applyFont="1" applyBorder="1"/>
    <xf numFmtId="0" fontId="7" fillId="0" borderId="0" xfId="0" applyFont="1"/>
    <xf numFmtId="0" fontId="0" fillId="0" borderId="3" xfId="0" applyBorder="1" applyAlignment="1">
      <alignment horizontal="center"/>
    </xf>
    <xf numFmtId="0" fontId="4" fillId="0" borderId="4" xfId="0" applyFont="1" applyBorder="1"/>
    <xf numFmtId="165" fontId="4" fillId="0" borderId="5" xfId="1" applyNumberFormat="1" applyFont="1" applyBorder="1"/>
    <xf numFmtId="44" fontId="4" fillId="0" borderId="5" xfId="2" applyFont="1" applyBorder="1"/>
    <xf numFmtId="166" fontId="4" fillId="0" borderId="6" xfId="2" applyNumberFormat="1" applyFont="1" applyBorder="1"/>
    <xf numFmtId="0" fontId="4" fillId="0" borderId="5" xfId="0" applyFont="1" applyBorder="1" applyAlignment="1">
      <alignment horizontal="center"/>
    </xf>
    <xf numFmtId="0" fontId="4" fillId="0" borderId="6" xfId="0" applyFont="1" applyBorder="1" applyAlignment="1">
      <alignment horizontal="center"/>
    </xf>
    <xf numFmtId="0" fontId="3" fillId="0" borderId="9" xfId="0" applyFont="1" applyBorder="1"/>
    <xf numFmtId="166" fontId="0" fillId="0" borderId="10" xfId="2" applyNumberFormat="1" applyFont="1" applyBorder="1"/>
    <xf numFmtId="166" fontId="0" fillId="0" borderId="11" xfId="2" applyNumberFormat="1" applyFont="1" applyBorder="1"/>
    <xf numFmtId="0" fontId="0" fillId="0" borderId="0" xfId="0" applyBorder="1"/>
    <xf numFmtId="166" fontId="6" fillId="0" borderId="11" xfId="2" applyNumberFormat="1" applyFont="1" applyBorder="1"/>
    <xf numFmtId="0" fontId="0" fillId="0" borderId="9" xfId="0" applyBorder="1"/>
    <xf numFmtId="0" fontId="0" fillId="0" borderId="13" xfId="0" applyBorder="1"/>
    <xf numFmtId="0" fontId="0" fillId="0" borderId="14" xfId="0" applyBorder="1"/>
    <xf numFmtId="165" fontId="2" fillId="0" borderId="8" xfId="1" applyNumberFormat="1" applyFont="1" applyBorder="1"/>
    <xf numFmtId="44" fontId="2" fillId="0" borderId="8" xfId="2" applyFont="1" applyBorder="1"/>
    <xf numFmtId="165" fontId="2" fillId="0" borderId="1" xfId="1" applyNumberFormat="1" applyFont="1" applyBorder="1"/>
    <xf numFmtId="44" fontId="2" fillId="0" borderId="2" xfId="2" applyFont="1" applyFill="1" applyBorder="1"/>
    <xf numFmtId="165" fontId="8" fillId="0" borderId="1" xfId="1" applyNumberFormat="1" applyFont="1" applyBorder="1"/>
    <xf numFmtId="166" fontId="9" fillId="0" borderId="11" xfId="2" applyNumberFormat="1" applyFont="1" applyBorder="1"/>
    <xf numFmtId="164" fontId="0" fillId="0" borderId="1" xfId="0" applyNumberFormat="1" applyBorder="1" applyAlignment="1">
      <alignment wrapText="1"/>
    </xf>
    <xf numFmtId="164" fontId="2" fillId="0" borderId="1" xfId="0" applyNumberFormat="1" applyFont="1" applyBorder="1"/>
    <xf numFmtId="165" fontId="12" fillId="0" borderId="1" xfId="1" applyNumberFormat="1" applyFont="1" applyBorder="1"/>
    <xf numFmtId="164" fontId="13" fillId="0" borderId="1" xfId="0" applyNumberFormat="1" applyFont="1" applyBorder="1"/>
    <xf numFmtId="0" fontId="3" fillId="0" borderId="18" xfId="0" applyFont="1" applyBorder="1"/>
    <xf numFmtId="0" fontId="3" fillId="0" borderId="19" xfId="0" applyFont="1" applyBorder="1"/>
    <xf numFmtId="164" fontId="2" fillId="0" borderId="3" xfId="0" applyNumberFormat="1" applyFont="1" applyBorder="1"/>
    <xf numFmtId="0" fontId="3" fillId="0" borderId="20" xfId="0" applyFont="1" applyBorder="1"/>
    <xf numFmtId="164" fontId="2" fillId="0" borderId="7" xfId="0" applyNumberFormat="1" applyFont="1" applyBorder="1" applyAlignment="1">
      <alignment horizontal="left"/>
    </xf>
    <xf numFmtId="164" fontId="2" fillId="0" borderId="21" xfId="0" applyNumberFormat="1" applyFont="1" applyBorder="1" applyAlignment="1">
      <alignment horizontal="left"/>
    </xf>
    <xf numFmtId="0" fontId="0" fillId="0" borderId="22" xfId="0" applyBorder="1"/>
    <xf numFmtId="3" fontId="2" fillId="0" borderId="3" xfId="0" applyNumberFormat="1" applyFont="1" applyBorder="1" applyAlignment="1"/>
    <xf numFmtId="0" fontId="0" fillId="0" borderId="23" xfId="0" applyBorder="1"/>
    <xf numFmtId="0" fontId="0" fillId="0" borderId="18" xfId="0" applyBorder="1"/>
    <xf numFmtId="0" fontId="11" fillId="0" borderId="18" xfId="0" applyFont="1" applyBorder="1" applyAlignment="1">
      <alignment horizontal="right"/>
    </xf>
    <xf numFmtId="0" fontId="0" fillId="0" borderId="24" xfId="0" applyFill="1" applyBorder="1"/>
    <xf numFmtId="0" fontId="6" fillId="0" borderId="18" xfId="0" applyFont="1" applyFill="1" applyBorder="1"/>
    <xf numFmtId="0" fontId="0" fillId="0" borderId="18" xfId="0" applyFill="1" applyBorder="1"/>
    <xf numFmtId="0" fontId="0" fillId="0" borderId="19" xfId="0" applyFill="1" applyBorder="1"/>
    <xf numFmtId="0" fontId="0" fillId="0" borderId="11" xfId="0" applyBorder="1"/>
    <xf numFmtId="0" fontId="3" fillId="0" borderId="11" xfId="0" applyFont="1" applyBorder="1"/>
    <xf numFmtId="0" fontId="0" fillId="0" borderId="12" xfId="0" applyBorder="1"/>
    <xf numFmtId="0" fontId="0" fillId="0" borderId="26" xfId="0" applyBorder="1"/>
    <xf numFmtId="0" fontId="0" fillId="0" borderId="27" xfId="0" applyBorder="1"/>
    <xf numFmtId="164" fontId="2" fillId="0" borderId="25" xfId="0" applyNumberFormat="1" applyFont="1" applyBorder="1" applyAlignment="1">
      <alignment horizontal="left"/>
    </xf>
    <xf numFmtId="9" fontId="0" fillId="0" borderId="1" xfId="0" applyNumberFormat="1" applyBorder="1" applyAlignment="1">
      <alignment horizontal="right"/>
    </xf>
    <xf numFmtId="9" fontId="0" fillId="0" borderId="3" xfId="0" applyNumberFormat="1" applyBorder="1" applyAlignment="1">
      <alignment horizontal="right"/>
    </xf>
    <xf numFmtId="9" fontId="9" fillId="0" borderId="1" xfId="3" applyNumberFormat="1" applyFont="1" applyBorder="1" applyAlignment="1">
      <alignment horizontal="right"/>
    </xf>
    <xf numFmtId="166" fontId="0" fillId="0" borderId="12" xfId="0" applyNumberFormat="1" applyBorder="1"/>
    <xf numFmtId="166" fontId="0" fillId="0" borderId="11" xfId="0" applyNumberFormat="1" applyBorder="1"/>
    <xf numFmtId="0" fontId="5" fillId="0" borderId="15" xfId="0" applyFont="1" applyBorder="1" applyAlignment="1">
      <alignment horizontal="left"/>
    </xf>
    <xf numFmtId="0" fontId="5" fillId="0" borderId="16" xfId="0" applyFont="1" applyBorder="1" applyAlignment="1">
      <alignment horizontal="left"/>
    </xf>
    <xf numFmtId="0" fontId="5" fillId="0" borderId="17" xfId="0" applyFont="1" applyBorder="1" applyAlignment="1">
      <alignment horizontal="left"/>
    </xf>
    <xf numFmtId="0" fontId="12" fillId="0" borderId="1" xfId="0" applyFont="1" applyBorder="1" applyAlignment="1">
      <alignment horizontal="left"/>
    </xf>
    <xf numFmtId="0" fontId="12" fillId="0" borderId="11" xfId="0" applyFont="1" applyBorder="1" applyAlignment="1">
      <alignment horizontal="left"/>
    </xf>
    <xf numFmtId="0" fontId="2" fillId="0" borderId="1" xfId="0" applyFont="1" applyBorder="1" applyAlignment="1">
      <alignment horizontal="left"/>
    </xf>
    <xf numFmtId="0" fontId="2" fillId="0" borderId="11" xfId="0" applyFont="1" applyBorder="1" applyAlignment="1">
      <alignment horizontal="left"/>
    </xf>
    <xf numFmtId="164" fontId="2" fillId="0" borderId="1" xfId="0" applyNumberFormat="1" applyFont="1" applyBorder="1" applyAlignment="1">
      <alignment horizontal="left"/>
    </xf>
    <xf numFmtId="164" fontId="2" fillId="0" borderId="11" xfId="0" applyNumberFormat="1" applyFont="1" applyBorder="1" applyAlignment="1">
      <alignment horizontal="left"/>
    </xf>
    <xf numFmtId="0" fontId="0" fillId="0" borderId="0" xfId="0" applyAlignment="1">
      <alignment horizontal="left" wrapText="1"/>
    </xf>
    <xf numFmtId="164" fontId="2" fillId="0" borderId="7" xfId="0" applyNumberFormat="1" applyFont="1" applyBorder="1" applyAlignment="1">
      <alignment horizontal="left"/>
    </xf>
    <xf numFmtId="164" fontId="2" fillId="0" borderId="21" xfId="0" applyNumberFormat="1" applyFont="1" applyBorder="1" applyAlignment="1">
      <alignment horizontal="left"/>
    </xf>
    <xf numFmtId="164" fontId="2" fillId="0" borderId="25" xfId="0" applyNumberFormat="1" applyFont="1" applyBorder="1" applyAlignment="1">
      <alignment horizontal="left"/>
    </xf>
    <xf numFmtId="0" fontId="4" fillId="0" borderId="0" xfId="0" applyFont="1"/>
    <xf numFmtId="0" fontId="5" fillId="0" borderId="0" xfId="0" applyFont="1"/>
    <xf numFmtId="0" fontId="14" fillId="0" borderId="0" xfId="0" applyFont="1"/>
    <xf numFmtId="0" fontId="0" fillId="0" borderId="0" xfId="0" applyAlignment="1">
      <alignment horizontal="center"/>
    </xf>
    <xf numFmtId="0" fontId="4" fillId="0" borderId="28" xfId="0" applyFont="1" applyBorder="1" applyAlignment="1">
      <alignment horizontal="center"/>
    </xf>
    <xf numFmtId="0" fontId="2" fillId="0" borderId="1" xfId="0" applyFont="1" applyBorder="1" applyAlignment="1">
      <alignment horizontal="center"/>
    </xf>
    <xf numFmtId="0" fontId="2" fillId="0" borderId="0" xfId="0" applyFont="1" applyAlignment="1">
      <alignment horizontal="center"/>
    </xf>
    <xf numFmtId="0" fontId="3" fillId="0" borderId="1" xfId="0" applyFont="1" applyBorder="1" applyAlignment="1">
      <alignment horizontal="center"/>
    </xf>
    <xf numFmtId="0" fontId="0" fillId="0" borderId="0" xfId="0" applyAlignment="1">
      <alignment horizontal="left" vertical="top" wrapText="1"/>
    </xf>
  </cellXfs>
  <cellStyles count="4">
    <cellStyle name="Comma" xfId="1" builtinId="3"/>
    <cellStyle name="Currency" xfId="2" builtinId="4"/>
    <cellStyle name="Normal" xfId="0" builtinId="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320040</xdr:colOff>
      <xdr:row>0</xdr:row>
      <xdr:rowOff>356701</xdr:rowOff>
    </xdr:from>
    <xdr:to>
      <xdr:col>16</xdr:col>
      <xdr:colOff>547291</xdr:colOff>
      <xdr:row>13</xdr:row>
      <xdr:rowOff>93899</xdr:rowOff>
    </xdr:to>
    <xdr:pic>
      <xdr:nvPicPr>
        <xdr:cNvPr id="2" name="Picture 1">
          <a:extLst>
            <a:ext uri="{FF2B5EF4-FFF2-40B4-BE49-F238E27FC236}">
              <a16:creationId xmlns:a16="http://schemas.microsoft.com/office/drawing/2014/main" id="{AC031334-83D2-46D2-9CDB-F1D833FE68E5}"/>
            </a:ext>
          </a:extLst>
        </xdr:cNvPr>
        <xdr:cNvPicPr>
          <a:picLocks noChangeAspect="1"/>
        </xdr:cNvPicPr>
      </xdr:nvPicPr>
      <xdr:blipFill>
        <a:blip xmlns:r="http://schemas.openxmlformats.org/officeDocument/2006/relationships" r:embed="rId1"/>
        <a:stretch>
          <a:fillRect/>
        </a:stretch>
      </xdr:blipFill>
      <xdr:spPr>
        <a:xfrm>
          <a:off x="4838700" y="356701"/>
          <a:ext cx="6932851" cy="2876638"/>
        </a:xfrm>
        <a:prstGeom prst="rect">
          <a:avLst/>
        </a:prstGeom>
      </xdr:spPr>
    </xdr:pic>
    <xdr:clientData/>
  </xdr:twoCellAnchor>
  <xdr:twoCellAnchor editAs="oneCell">
    <xdr:from>
      <xdr:col>5</xdr:col>
      <xdr:colOff>237790</xdr:colOff>
      <xdr:row>13</xdr:row>
      <xdr:rowOff>167640</xdr:rowOff>
    </xdr:from>
    <xdr:to>
      <xdr:col>12</xdr:col>
      <xdr:colOff>145944</xdr:colOff>
      <xdr:row>27</xdr:row>
      <xdr:rowOff>183429</xdr:rowOff>
    </xdr:to>
    <xdr:pic>
      <xdr:nvPicPr>
        <xdr:cNvPr id="3" name="Picture 2">
          <a:extLst>
            <a:ext uri="{FF2B5EF4-FFF2-40B4-BE49-F238E27FC236}">
              <a16:creationId xmlns:a16="http://schemas.microsoft.com/office/drawing/2014/main" id="{DF9709BF-631A-4398-BC4C-D7E5D23923B9}"/>
            </a:ext>
          </a:extLst>
        </xdr:cNvPr>
        <xdr:cNvPicPr>
          <a:picLocks noChangeAspect="1"/>
        </xdr:cNvPicPr>
      </xdr:nvPicPr>
      <xdr:blipFill>
        <a:blip xmlns:r="http://schemas.openxmlformats.org/officeDocument/2006/relationships" r:embed="rId2"/>
        <a:stretch>
          <a:fillRect/>
        </a:stretch>
      </xdr:blipFill>
      <xdr:spPr>
        <a:xfrm>
          <a:off x="4756450" y="3307080"/>
          <a:ext cx="4175354" cy="3193329"/>
        </a:xfrm>
        <a:prstGeom prst="rect">
          <a:avLst/>
        </a:prstGeom>
      </xdr:spPr>
    </xdr:pic>
    <xdr:clientData/>
  </xdr:twoCellAnchor>
  <xdr:twoCellAnchor editAs="oneCell">
    <xdr:from>
      <xdr:col>12</xdr:col>
      <xdr:colOff>320041</xdr:colOff>
      <xdr:row>14</xdr:row>
      <xdr:rowOff>167640</xdr:rowOff>
    </xdr:from>
    <xdr:to>
      <xdr:col>16</xdr:col>
      <xdr:colOff>410987</xdr:colOff>
      <xdr:row>27</xdr:row>
      <xdr:rowOff>144209</xdr:rowOff>
    </xdr:to>
    <xdr:pic>
      <xdr:nvPicPr>
        <xdr:cNvPr id="4" name="Picture 3">
          <a:extLst>
            <a:ext uri="{FF2B5EF4-FFF2-40B4-BE49-F238E27FC236}">
              <a16:creationId xmlns:a16="http://schemas.microsoft.com/office/drawing/2014/main" id="{94E9FD7B-1B20-4875-8895-E4A4FA0B6941}"/>
            </a:ext>
          </a:extLst>
        </xdr:cNvPr>
        <xdr:cNvPicPr>
          <a:picLocks noChangeAspect="1"/>
        </xdr:cNvPicPr>
      </xdr:nvPicPr>
      <xdr:blipFill>
        <a:blip xmlns:r="http://schemas.openxmlformats.org/officeDocument/2006/relationships" r:embed="rId3"/>
        <a:stretch>
          <a:fillRect/>
        </a:stretch>
      </xdr:blipFill>
      <xdr:spPr>
        <a:xfrm>
          <a:off x="9105901" y="3535680"/>
          <a:ext cx="2529346" cy="292550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72A2E-FE97-46A0-BE9C-6E94AD01E7C7}">
  <sheetPr>
    <pageSetUpPr fitToPage="1"/>
  </sheetPr>
  <dimension ref="A1:H40"/>
  <sheetViews>
    <sheetView tabSelected="1" topLeftCell="A16" workbookViewId="0">
      <selection activeCell="A28" sqref="A28:H33"/>
    </sheetView>
  </sheetViews>
  <sheetFormatPr defaultRowHeight="14.4" x14ac:dyDescent="0.3"/>
  <cols>
    <col min="1" max="1" width="23.6640625" customWidth="1"/>
    <col min="2" max="2" width="24.6640625" customWidth="1"/>
    <col min="3" max="3" width="11.21875" bestFit="1" customWidth="1"/>
    <col min="5" max="5" width="31.6640625" bestFit="1" customWidth="1"/>
    <col min="6" max="6" width="8.5546875" customWidth="1"/>
    <col min="7" max="7" width="11.44140625" customWidth="1"/>
    <col min="8" max="8" width="14.88671875" bestFit="1" customWidth="1"/>
  </cols>
  <sheetData>
    <row r="1" spans="1:8" ht="24" thickBot="1" x14ac:dyDescent="0.5">
      <c r="A1" s="7" t="s">
        <v>51</v>
      </c>
    </row>
    <row r="2" spans="1:8" ht="18.600000000000001" thickBot="1" x14ac:dyDescent="0.4">
      <c r="A2" s="59" t="s">
        <v>52</v>
      </c>
      <c r="B2" s="60"/>
      <c r="C2" s="60"/>
      <c r="D2" s="61"/>
      <c r="E2" s="9" t="s">
        <v>29</v>
      </c>
      <c r="F2" s="13" t="s">
        <v>48</v>
      </c>
      <c r="G2" s="13" t="s">
        <v>30</v>
      </c>
      <c r="H2" s="14" t="s">
        <v>31</v>
      </c>
    </row>
    <row r="3" spans="1:8" x14ac:dyDescent="0.3">
      <c r="A3" s="33" t="s">
        <v>8</v>
      </c>
      <c r="B3" s="62" t="s">
        <v>5</v>
      </c>
      <c r="C3" s="62"/>
      <c r="D3" s="63"/>
      <c r="E3" s="41" t="s">
        <v>32</v>
      </c>
      <c r="F3" s="23">
        <v>35000</v>
      </c>
      <c r="G3" s="24">
        <v>0.55000000000000004</v>
      </c>
      <c r="H3" s="16">
        <f>SUM(F3*G3)</f>
        <v>19250</v>
      </c>
    </row>
    <row r="4" spans="1:8" x14ac:dyDescent="0.3">
      <c r="A4" s="33" t="s">
        <v>0</v>
      </c>
      <c r="B4" s="64" t="s">
        <v>56</v>
      </c>
      <c r="C4" s="64"/>
      <c r="D4" s="65"/>
      <c r="E4" s="42" t="s">
        <v>33</v>
      </c>
      <c r="F4" s="25">
        <v>35000</v>
      </c>
      <c r="G4" s="5">
        <v>20.85</v>
      </c>
      <c r="H4" s="17">
        <f t="shared" ref="H4:H16" si="0">SUM(F4*G4)</f>
        <v>729750</v>
      </c>
    </row>
    <row r="5" spans="1:8" x14ac:dyDescent="0.3">
      <c r="A5" s="33" t="s">
        <v>1</v>
      </c>
      <c r="B5" s="64" t="s">
        <v>2</v>
      </c>
      <c r="C5" s="64"/>
      <c r="D5" s="65"/>
      <c r="E5" s="42" t="s">
        <v>34</v>
      </c>
      <c r="F5" s="25">
        <v>35000</v>
      </c>
      <c r="G5" s="5">
        <v>20.27</v>
      </c>
      <c r="H5" s="17">
        <f t="shared" si="0"/>
        <v>709450</v>
      </c>
    </row>
    <row r="6" spans="1:8" x14ac:dyDescent="0.3">
      <c r="A6" s="33" t="s">
        <v>9</v>
      </c>
      <c r="B6" s="66" t="s">
        <v>10</v>
      </c>
      <c r="C6" s="66"/>
      <c r="D6" s="67"/>
      <c r="E6" s="42" t="s">
        <v>35</v>
      </c>
      <c r="F6" s="25">
        <v>35000</v>
      </c>
      <c r="G6" s="5">
        <v>5.3</v>
      </c>
      <c r="H6" s="17">
        <f t="shared" si="0"/>
        <v>185500</v>
      </c>
    </row>
    <row r="7" spans="1:8" x14ac:dyDescent="0.3">
      <c r="A7" s="15" t="s">
        <v>14</v>
      </c>
      <c r="B7" s="4" t="s">
        <v>13</v>
      </c>
      <c r="C7" s="25">
        <v>5000</v>
      </c>
      <c r="D7" s="48" t="s">
        <v>4</v>
      </c>
      <c r="E7" s="42" t="s">
        <v>36</v>
      </c>
      <c r="F7" s="25">
        <v>35000</v>
      </c>
      <c r="G7" s="5">
        <v>5.0599999999999996</v>
      </c>
      <c r="H7" s="17">
        <f t="shared" si="0"/>
        <v>177100</v>
      </c>
    </row>
    <row r="8" spans="1:8" x14ac:dyDescent="0.3">
      <c r="A8" s="15"/>
      <c r="B8" s="30" t="s">
        <v>11</v>
      </c>
      <c r="C8" s="25">
        <v>15000</v>
      </c>
      <c r="D8" s="48" t="s">
        <v>4</v>
      </c>
      <c r="E8" s="42" t="s">
        <v>37</v>
      </c>
      <c r="F8" s="25">
        <v>35000</v>
      </c>
      <c r="G8" s="5">
        <v>4.79</v>
      </c>
      <c r="H8" s="17">
        <f t="shared" si="0"/>
        <v>167650</v>
      </c>
    </row>
    <row r="9" spans="1:8" x14ac:dyDescent="0.3">
      <c r="A9" s="15"/>
      <c r="B9" s="30" t="s">
        <v>12</v>
      </c>
      <c r="C9" s="25">
        <v>15000</v>
      </c>
      <c r="D9" s="48" t="s">
        <v>4</v>
      </c>
      <c r="E9" s="42" t="s">
        <v>38</v>
      </c>
      <c r="F9" s="25">
        <v>35000</v>
      </c>
      <c r="G9" s="5">
        <v>36.65</v>
      </c>
      <c r="H9" s="17">
        <f t="shared" si="0"/>
        <v>1282750</v>
      </c>
    </row>
    <row r="10" spans="1:8" x14ac:dyDescent="0.3">
      <c r="A10" s="15"/>
      <c r="B10" s="32" t="s">
        <v>50</v>
      </c>
      <c r="C10" s="31">
        <f>SUM(C7:C9)</f>
        <v>35000</v>
      </c>
      <c r="D10" s="49" t="s">
        <v>4</v>
      </c>
      <c r="E10" s="42" t="s">
        <v>39</v>
      </c>
      <c r="F10" s="25">
        <v>35000</v>
      </c>
      <c r="G10" s="5">
        <v>12.76</v>
      </c>
      <c r="H10" s="17">
        <f t="shared" si="0"/>
        <v>446600</v>
      </c>
    </row>
    <row r="11" spans="1:8" x14ac:dyDescent="0.3">
      <c r="A11" s="34" t="s">
        <v>15</v>
      </c>
      <c r="B11" s="4" t="s">
        <v>13</v>
      </c>
      <c r="C11" s="4">
        <v>12</v>
      </c>
      <c r="D11" s="48" t="s">
        <v>3</v>
      </c>
      <c r="E11" s="43" t="s">
        <v>55</v>
      </c>
      <c r="F11" s="3">
        <v>1195</v>
      </c>
      <c r="G11" s="5">
        <v>500</v>
      </c>
      <c r="H11" s="28">
        <f t="shared" si="0"/>
        <v>597500</v>
      </c>
    </row>
    <row r="12" spans="1:8" x14ac:dyDescent="0.3">
      <c r="A12" s="15"/>
      <c r="B12" s="30" t="s">
        <v>11</v>
      </c>
      <c r="C12" s="4">
        <v>15</v>
      </c>
      <c r="D12" s="48" t="s">
        <v>3</v>
      </c>
      <c r="E12" s="42" t="s">
        <v>40</v>
      </c>
      <c r="F12" s="25">
        <v>35000</v>
      </c>
      <c r="G12" s="5">
        <v>39.85</v>
      </c>
      <c r="H12" s="17">
        <f t="shared" si="0"/>
        <v>1394750</v>
      </c>
    </row>
    <row r="13" spans="1:8" x14ac:dyDescent="0.3">
      <c r="A13" s="15"/>
      <c r="B13" s="30" t="s">
        <v>12</v>
      </c>
      <c r="C13" s="4">
        <v>15</v>
      </c>
      <c r="D13" s="48" t="s">
        <v>3</v>
      </c>
      <c r="E13" s="42" t="s">
        <v>41</v>
      </c>
      <c r="F13" s="25">
        <v>35000</v>
      </c>
      <c r="G13" s="5">
        <v>5.29</v>
      </c>
      <c r="H13" s="17">
        <f t="shared" si="0"/>
        <v>185150</v>
      </c>
    </row>
    <row r="14" spans="1:8" ht="28.8" x14ac:dyDescent="0.3">
      <c r="A14" s="15"/>
      <c r="B14" s="29" t="s">
        <v>16</v>
      </c>
      <c r="C14" s="4">
        <v>40</v>
      </c>
      <c r="D14" s="48" t="s">
        <v>3</v>
      </c>
      <c r="E14" s="42" t="s">
        <v>42</v>
      </c>
      <c r="F14" s="25">
        <v>35000</v>
      </c>
      <c r="G14" s="5">
        <v>0.2</v>
      </c>
      <c r="H14" s="17">
        <f t="shared" si="0"/>
        <v>7000</v>
      </c>
    </row>
    <row r="15" spans="1:8" x14ac:dyDescent="0.3">
      <c r="A15" s="36" t="s">
        <v>6</v>
      </c>
      <c r="B15" s="18"/>
      <c r="C15" s="35">
        <v>10.5</v>
      </c>
      <c r="D15" s="50" t="s">
        <v>7</v>
      </c>
      <c r="E15" s="42" t="s">
        <v>43</v>
      </c>
      <c r="F15" s="25">
        <v>35000</v>
      </c>
      <c r="G15" s="5">
        <v>0.04</v>
      </c>
      <c r="H15" s="17">
        <f t="shared" si="0"/>
        <v>1400</v>
      </c>
    </row>
    <row r="16" spans="1:8" x14ac:dyDescent="0.3">
      <c r="A16" s="36" t="s">
        <v>57</v>
      </c>
      <c r="B16" s="39"/>
      <c r="C16" s="40">
        <v>1195</v>
      </c>
      <c r="D16" s="50" t="s">
        <v>4</v>
      </c>
      <c r="E16" s="44" t="s">
        <v>49</v>
      </c>
      <c r="F16" s="25">
        <v>35000</v>
      </c>
      <c r="G16" s="26">
        <v>4.7</v>
      </c>
      <c r="H16" s="17">
        <f t="shared" si="0"/>
        <v>164500</v>
      </c>
    </row>
    <row r="17" spans="1:8" x14ac:dyDescent="0.3">
      <c r="A17" s="33" t="s">
        <v>17</v>
      </c>
      <c r="B17" s="66" t="s">
        <v>18</v>
      </c>
      <c r="C17" s="66"/>
      <c r="D17" s="67"/>
      <c r="E17" s="42" t="s">
        <v>44</v>
      </c>
      <c r="F17" s="25">
        <v>35000</v>
      </c>
      <c r="G17" s="5">
        <v>0.12</v>
      </c>
      <c r="H17" s="17">
        <f>SUM(F17*G17)</f>
        <v>4200</v>
      </c>
    </row>
    <row r="18" spans="1:8" x14ac:dyDescent="0.3">
      <c r="A18" s="33" t="s">
        <v>19</v>
      </c>
      <c r="B18" s="69" t="s">
        <v>24</v>
      </c>
      <c r="C18" s="70"/>
      <c r="D18" s="71"/>
      <c r="E18" s="42" t="s">
        <v>45</v>
      </c>
      <c r="F18" s="25">
        <v>35000</v>
      </c>
      <c r="G18" s="5">
        <v>34.130000000000003</v>
      </c>
      <c r="H18" s="17">
        <f>SUM(F18*G18)</f>
        <v>1194550</v>
      </c>
    </row>
    <row r="19" spans="1:8" x14ac:dyDescent="0.3">
      <c r="A19" s="33" t="s">
        <v>20</v>
      </c>
      <c r="B19" s="69" t="s">
        <v>25</v>
      </c>
      <c r="C19" s="70"/>
      <c r="D19" s="71"/>
      <c r="E19" s="42" t="s">
        <v>46</v>
      </c>
      <c r="F19" s="25">
        <v>35000</v>
      </c>
      <c r="G19" s="5">
        <v>25.48</v>
      </c>
      <c r="H19" s="17">
        <f>SUM(F19*G19)</f>
        <v>891800</v>
      </c>
    </row>
    <row r="20" spans="1:8" x14ac:dyDescent="0.3">
      <c r="A20" s="33"/>
      <c r="B20" s="37"/>
      <c r="C20" s="38"/>
      <c r="D20" s="53"/>
      <c r="E20" s="45" t="s">
        <v>53</v>
      </c>
      <c r="F20" s="27">
        <v>35000</v>
      </c>
      <c r="G20" s="6">
        <f>H20/F20</f>
        <v>233.11142857142858</v>
      </c>
      <c r="H20" s="19">
        <f>SUM(H3:H19)</f>
        <v>8158900</v>
      </c>
    </row>
    <row r="21" spans="1:8" x14ac:dyDescent="0.3">
      <c r="A21" s="33" t="s">
        <v>21</v>
      </c>
      <c r="B21" s="69" t="s">
        <v>26</v>
      </c>
      <c r="C21" s="70"/>
      <c r="D21" s="71"/>
      <c r="E21" s="42" t="s">
        <v>67</v>
      </c>
      <c r="F21" s="25">
        <v>3</v>
      </c>
      <c r="G21" s="56">
        <v>0.09</v>
      </c>
      <c r="H21" s="58">
        <f>H20*G21</f>
        <v>734301</v>
      </c>
    </row>
    <row r="22" spans="1:8" x14ac:dyDescent="0.3">
      <c r="A22" s="33" t="s">
        <v>22</v>
      </c>
      <c r="B22" s="69" t="s">
        <v>27</v>
      </c>
      <c r="C22" s="70"/>
      <c r="D22" s="71"/>
      <c r="E22" s="46" t="s">
        <v>64</v>
      </c>
      <c r="F22" s="2" t="s">
        <v>54</v>
      </c>
      <c r="G22" s="54">
        <v>0.15</v>
      </c>
      <c r="H22" s="58">
        <f>H20*G22</f>
        <v>1223835</v>
      </c>
    </row>
    <row r="23" spans="1:8" x14ac:dyDescent="0.3">
      <c r="A23" s="33" t="s">
        <v>23</v>
      </c>
      <c r="B23" s="69" t="s">
        <v>28</v>
      </c>
      <c r="C23" s="70"/>
      <c r="D23" s="71"/>
      <c r="E23" s="46" t="s">
        <v>65</v>
      </c>
      <c r="F23" s="2" t="s">
        <v>54</v>
      </c>
      <c r="G23" s="54">
        <v>0.1</v>
      </c>
      <c r="H23" s="58">
        <f>H20*G23</f>
        <v>815890</v>
      </c>
    </row>
    <row r="24" spans="1:8" ht="15" thickBot="1" x14ac:dyDescent="0.35">
      <c r="A24" s="20"/>
      <c r="B24" s="18"/>
      <c r="C24" s="18"/>
      <c r="D24" s="51"/>
      <c r="E24" s="47" t="s">
        <v>66</v>
      </c>
      <c r="F24" s="8" t="s">
        <v>54</v>
      </c>
      <c r="G24" s="55">
        <v>0.1</v>
      </c>
      <c r="H24" s="57">
        <f>H20*G24</f>
        <v>815890</v>
      </c>
    </row>
    <row r="25" spans="1:8" ht="16.2" thickBot="1" x14ac:dyDescent="0.35">
      <c r="A25" s="21"/>
      <c r="B25" s="22"/>
      <c r="C25" s="22"/>
      <c r="D25" s="52"/>
      <c r="E25" s="9" t="s">
        <v>47</v>
      </c>
      <c r="F25" s="10">
        <v>35000</v>
      </c>
      <c r="G25" s="11">
        <f>H25/F25</f>
        <v>335.68045714285716</v>
      </c>
      <c r="H25" s="12">
        <f>SUM(H20:H24)</f>
        <v>11748816</v>
      </c>
    </row>
    <row r="27" spans="1:8" x14ac:dyDescent="0.3">
      <c r="A27" s="1" t="s">
        <v>85</v>
      </c>
    </row>
    <row r="28" spans="1:8" x14ac:dyDescent="0.3">
      <c r="A28" s="80" t="s">
        <v>84</v>
      </c>
      <c r="B28" s="80"/>
      <c r="C28" s="80"/>
      <c r="D28" s="80"/>
      <c r="E28" s="80"/>
      <c r="F28" s="80"/>
      <c r="G28" s="80"/>
      <c r="H28" s="80"/>
    </row>
    <row r="29" spans="1:8" x14ac:dyDescent="0.3">
      <c r="A29" s="80"/>
      <c r="B29" s="80"/>
      <c r="C29" s="80"/>
      <c r="D29" s="80"/>
      <c r="E29" s="80"/>
      <c r="F29" s="80"/>
      <c r="G29" s="80"/>
      <c r="H29" s="80"/>
    </row>
    <row r="30" spans="1:8" x14ac:dyDescent="0.3">
      <c r="A30" s="80"/>
      <c r="B30" s="80"/>
      <c r="C30" s="80"/>
      <c r="D30" s="80"/>
      <c r="E30" s="80"/>
      <c r="F30" s="80"/>
      <c r="G30" s="80"/>
      <c r="H30" s="80"/>
    </row>
    <row r="31" spans="1:8" x14ac:dyDescent="0.3">
      <c r="A31" s="80"/>
      <c r="B31" s="80"/>
      <c r="C31" s="80"/>
      <c r="D31" s="80"/>
      <c r="E31" s="80"/>
      <c r="F31" s="80"/>
      <c r="G31" s="80"/>
      <c r="H31" s="80"/>
    </row>
    <row r="32" spans="1:8" x14ac:dyDescent="0.3">
      <c r="A32" s="80"/>
      <c r="B32" s="80"/>
      <c r="C32" s="80"/>
      <c r="D32" s="80"/>
      <c r="E32" s="80"/>
      <c r="F32" s="80"/>
      <c r="G32" s="80"/>
      <c r="H32" s="80"/>
    </row>
    <row r="33" spans="1:8" ht="30" customHeight="1" x14ac:dyDescent="0.3">
      <c r="A33" s="80"/>
      <c r="B33" s="80"/>
      <c r="C33" s="80"/>
      <c r="D33" s="80"/>
      <c r="E33" s="80"/>
      <c r="F33" s="80"/>
      <c r="G33" s="80"/>
      <c r="H33" s="80"/>
    </row>
    <row r="34" spans="1:8" x14ac:dyDescent="0.3">
      <c r="A34" s="1" t="s">
        <v>63</v>
      </c>
    </row>
    <row r="35" spans="1:8" x14ac:dyDescent="0.3">
      <c r="A35" t="s">
        <v>58</v>
      </c>
    </row>
    <row r="36" spans="1:8" x14ac:dyDescent="0.3">
      <c r="A36" t="s">
        <v>59</v>
      </c>
    </row>
    <row r="37" spans="1:8" x14ac:dyDescent="0.3">
      <c r="A37" t="s">
        <v>60</v>
      </c>
    </row>
    <row r="38" spans="1:8" x14ac:dyDescent="0.3">
      <c r="A38" t="s">
        <v>61</v>
      </c>
    </row>
    <row r="39" spans="1:8" x14ac:dyDescent="0.3">
      <c r="A39" t="s">
        <v>62</v>
      </c>
    </row>
    <row r="40" spans="1:8" ht="29.4" customHeight="1" x14ac:dyDescent="0.3">
      <c r="A40" s="68" t="s">
        <v>68</v>
      </c>
      <c r="B40" s="68"/>
      <c r="C40" s="68"/>
      <c r="D40" s="68"/>
      <c r="E40" s="68"/>
      <c r="F40" s="68"/>
      <c r="G40" s="68"/>
      <c r="H40" s="68"/>
    </row>
  </sheetData>
  <mergeCells count="13">
    <mergeCell ref="A40:H40"/>
    <mergeCell ref="B17:D17"/>
    <mergeCell ref="B18:D18"/>
    <mergeCell ref="B19:D19"/>
    <mergeCell ref="B21:D21"/>
    <mergeCell ref="B22:D22"/>
    <mergeCell ref="B23:D23"/>
    <mergeCell ref="A28:H33"/>
    <mergeCell ref="A2:D2"/>
    <mergeCell ref="B3:D3"/>
    <mergeCell ref="B4:D4"/>
    <mergeCell ref="B5:D5"/>
    <mergeCell ref="B6:D6"/>
  </mergeCells>
  <pageMargins left="0.7" right="0.7" top="0.75" bottom="0.75" header="0.3" footer="0.3"/>
  <pageSetup scale="7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D14F9-C104-4614-ABA0-09237E0F81C4}">
  <sheetPr>
    <pageSetUpPr fitToPage="1"/>
  </sheetPr>
  <dimension ref="A1:E27"/>
  <sheetViews>
    <sheetView workbookViewId="0">
      <selection activeCell="E16" sqref="E16"/>
    </sheetView>
  </sheetViews>
  <sheetFormatPr defaultRowHeight="18" x14ac:dyDescent="0.35"/>
  <cols>
    <col min="1" max="1" width="18.5546875" style="74" customWidth="1"/>
    <col min="2" max="2" width="12.77734375" customWidth="1"/>
    <col min="3" max="3" width="10.6640625" customWidth="1"/>
    <col min="4" max="4" width="10.21875" customWidth="1"/>
    <col min="5" max="5" width="13.6640625" customWidth="1"/>
  </cols>
  <sheetData>
    <row r="1" spans="1:5" ht="31.2" customHeight="1" x14ac:dyDescent="0.45">
      <c r="A1" s="7" t="s">
        <v>82</v>
      </c>
    </row>
    <row r="2" spans="1:5" x14ac:dyDescent="0.35">
      <c r="A2" s="73" t="s">
        <v>69</v>
      </c>
    </row>
    <row r="3" spans="1:5" x14ac:dyDescent="0.35">
      <c r="B3" s="79" t="s">
        <v>70</v>
      </c>
      <c r="C3" s="79" t="s">
        <v>71</v>
      </c>
      <c r="D3" s="79" t="s">
        <v>72</v>
      </c>
      <c r="E3" s="79" t="s">
        <v>78</v>
      </c>
    </row>
    <row r="4" spans="1:5" x14ac:dyDescent="0.35">
      <c r="B4" s="2" t="s">
        <v>73</v>
      </c>
      <c r="C4" s="77">
        <v>45</v>
      </c>
      <c r="D4" s="77">
        <v>3</v>
      </c>
      <c r="E4" s="2">
        <f>C4*D4</f>
        <v>135</v>
      </c>
    </row>
    <row r="5" spans="1:5" x14ac:dyDescent="0.35">
      <c r="B5" s="2" t="s">
        <v>74</v>
      </c>
      <c r="C5" s="77">
        <v>72</v>
      </c>
      <c r="D5" s="77">
        <v>0</v>
      </c>
      <c r="E5" s="2">
        <f t="shared" ref="E5:E8" si="0">C5*D5</f>
        <v>0</v>
      </c>
    </row>
    <row r="6" spans="1:5" x14ac:dyDescent="0.35">
      <c r="B6" s="2" t="s">
        <v>75</v>
      </c>
      <c r="C6" s="77">
        <v>107</v>
      </c>
      <c r="D6" s="77">
        <v>1</v>
      </c>
      <c r="E6" s="2">
        <f t="shared" si="0"/>
        <v>107</v>
      </c>
    </row>
    <row r="7" spans="1:5" x14ac:dyDescent="0.35">
      <c r="B7" s="2" t="s">
        <v>76</v>
      </c>
      <c r="C7" s="77">
        <v>36</v>
      </c>
      <c r="D7" s="77">
        <v>1</v>
      </c>
      <c r="E7" s="2">
        <f t="shared" si="0"/>
        <v>36</v>
      </c>
    </row>
    <row r="8" spans="1:5" x14ac:dyDescent="0.35">
      <c r="B8" s="2" t="s">
        <v>77</v>
      </c>
      <c r="C8" s="77">
        <v>9</v>
      </c>
      <c r="D8" s="77">
        <v>1</v>
      </c>
      <c r="E8" s="2">
        <f t="shared" si="0"/>
        <v>9</v>
      </c>
    </row>
    <row r="9" spans="1:5" x14ac:dyDescent="0.35">
      <c r="A9" s="73" t="s">
        <v>79</v>
      </c>
      <c r="C9" s="78"/>
      <c r="D9" s="78"/>
      <c r="E9" s="75"/>
    </row>
    <row r="10" spans="1:5" x14ac:dyDescent="0.35">
      <c r="B10" s="2" t="s">
        <v>73</v>
      </c>
      <c r="C10" s="77">
        <v>45</v>
      </c>
      <c r="D10" s="77">
        <v>5</v>
      </c>
      <c r="E10" s="2">
        <f t="shared" ref="E10:E14" si="1">C10*D10</f>
        <v>225</v>
      </c>
    </row>
    <row r="11" spans="1:5" x14ac:dyDescent="0.35">
      <c r="B11" s="2" t="s">
        <v>74</v>
      </c>
      <c r="C11" s="77">
        <v>72</v>
      </c>
      <c r="D11" s="77">
        <v>1</v>
      </c>
      <c r="E11" s="2">
        <f t="shared" si="1"/>
        <v>72</v>
      </c>
    </row>
    <row r="12" spans="1:5" x14ac:dyDescent="0.35">
      <c r="B12" s="2" t="s">
        <v>75</v>
      </c>
      <c r="C12" s="77">
        <v>107</v>
      </c>
      <c r="D12" s="77">
        <v>0</v>
      </c>
      <c r="E12" s="2">
        <f t="shared" si="1"/>
        <v>0</v>
      </c>
    </row>
    <row r="13" spans="1:5" x14ac:dyDescent="0.35">
      <c r="B13" s="2" t="s">
        <v>76</v>
      </c>
      <c r="C13" s="77">
        <v>36</v>
      </c>
      <c r="D13" s="77">
        <v>1</v>
      </c>
      <c r="E13" s="2">
        <f t="shared" si="1"/>
        <v>36</v>
      </c>
    </row>
    <row r="14" spans="1:5" x14ac:dyDescent="0.35">
      <c r="B14" s="2" t="s">
        <v>77</v>
      </c>
      <c r="C14" s="77">
        <v>9</v>
      </c>
      <c r="D14" s="77">
        <v>1</v>
      </c>
      <c r="E14" s="2">
        <f t="shared" si="1"/>
        <v>9</v>
      </c>
    </row>
    <row r="15" spans="1:5" x14ac:dyDescent="0.35">
      <c r="A15" s="73" t="s">
        <v>80</v>
      </c>
      <c r="C15" s="78"/>
      <c r="D15" s="78"/>
      <c r="E15" s="75"/>
    </row>
    <row r="16" spans="1:5" x14ac:dyDescent="0.35">
      <c r="B16" s="2" t="s">
        <v>73</v>
      </c>
      <c r="C16" s="77">
        <v>45</v>
      </c>
      <c r="D16" s="77">
        <v>1</v>
      </c>
      <c r="E16" s="2">
        <f t="shared" ref="E16:E20" si="2">C16*D16</f>
        <v>45</v>
      </c>
    </row>
    <row r="17" spans="1:5" x14ac:dyDescent="0.35">
      <c r="B17" s="2" t="s">
        <v>74</v>
      </c>
      <c r="C17" s="77">
        <v>72</v>
      </c>
      <c r="D17" s="77">
        <v>0</v>
      </c>
      <c r="E17" s="2">
        <f t="shared" si="2"/>
        <v>0</v>
      </c>
    </row>
    <row r="18" spans="1:5" x14ac:dyDescent="0.35">
      <c r="B18" s="2" t="s">
        <v>75</v>
      </c>
      <c r="C18" s="77">
        <v>107</v>
      </c>
      <c r="D18" s="77">
        <v>1</v>
      </c>
      <c r="E18" s="2">
        <f t="shared" si="2"/>
        <v>107</v>
      </c>
    </row>
    <row r="19" spans="1:5" x14ac:dyDescent="0.35">
      <c r="B19" s="2" t="s">
        <v>76</v>
      </c>
      <c r="C19" s="77">
        <v>36</v>
      </c>
      <c r="D19" s="77">
        <v>1</v>
      </c>
      <c r="E19" s="2">
        <f t="shared" si="2"/>
        <v>36</v>
      </c>
    </row>
    <row r="20" spans="1:5" x14ac:dyDescent="0.35">
      <c r="B20" s="2" t="s">
        <v>77</v>
      </c>
      <c r="C20" s="77">
        <v>9</v>
      </c>
      <c r="D20" s="77">
        <v>1</v>
      </c>
      <c r="E20" s="2">
        <f t="shared" si="2"/>
        <v>9</v>
      </c>
    </row>
    <row r="21" spans="1:5" x14ac:dyDescent="0.35">
      <c r="A21" s="73" t="s">
        <v>81</v>
      </c>
      <c r="C21" s="78"/>
      <c r="D21" s="78"/>
      <c r="E21" s="75"/>
    </row>
    <row r="22" spans="1:5" x14ac:dyDescent="0.35">
      <c r="B22" s="2" t="s">
        <v>73</v>
      </c>
      <c r="C22" s="77">
        <v>45</v>
      </c>
      <c r="D22" s="77">
        <v>4</v>
      </c>
      <c r="E22" s="2">
        <f t="shared" ref="E22:E26" si="3">C22*D22</f>
        <v>180</v>
      </c>
    </row>
    <row r="23" spans="1:5" x14ac:dyDescent="0.35">
      <c r="B23" s="2" t="s">
        <v>74</v>
      </c>
      <c r="C23" s="77">
        <v>72</v>
      </c>
      <c r="D23" s="77">
        <v>2</v>
      </c>
      <c r="E23" s="2">
        <f t="shared" si="3"/>
        <v>144</v>
      </c>
    </row>
    <row r="24" spans="1:5" x14ac:dyDescent="0.35">
      <c r="B24" s="2" t="s">
        <v>75</v>
      </c>
      <c r="C24" s="77">
        <v>107</v>
      </c>
      <c r="D24" s="77">
        <v>0</v>
      </c>
      <c r="E24" s="2">
        <f t="shared" si="3"/>
        <v>0</v>
      </c>
    </row>
    <row r="25" spans="1:5" x14ac:dyDescent="0.35">
      <c r="B25" s="2" t="s">
        <v>76</v>
      </c>
      <c r="C25" s="77">
        <v>36</v>
      </c>
      <c r="D25" s="77">
        <v>1</v>
      </c>
      <c r="E25" s="2">
        <f t="shared" si="3"/>
        <v>36</v>
      </c>
    </row>
    <row r="26" spans="1:5" x14ac:dyDescent="0.35">
      <c r="B26" s="2" t="s">
        <v>77</v>
      </c>
      <c r="C26" s="77">
        <v>9</v>
      </c>
      <c r="D26" s="77">
        <v>1</v>
      </c>
      <c r="E26" s="2">
        <f t="shared" si="3"/>
        <v>9</v>
      </c>
    </row>
    <row r="27" spans="1:5" s="1" customFormat="1" ht="16.2" thickBot="1" x14ac:dyDescent="0.35">
      <c r="A27" s="72" t="s">
        <v>83</v>
      </c>
      <c r="E27" s="76">
        <f>SUM(E4:E26)</f>
        <v>1195</v>
      </c>
    </row>
  </sheetData>
  <pageMargins left="0.7" right="0.7" top="0.75" bottom="0.75" header="0.3" footer="0.3"/>
  <pageSetup scale="7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Cost Calculator</vt:lpstr>
      <vt:lpstr>Art Glass</vt:lpstr>
      <vt:lpstr>'Art Glass'!Print_Area</vt:lpstr>
      <vt:lpstr>'Cost Calculator'!Print_Area</vt:lpstr>
    </vt:vector>
  </TitlesOfParts>
  <Company>Utah Valley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Brandon Ro</dc:creator>
  <cp:lastModifiedBy>Brandon Ro</cp:lastModifiedBy>
  <cp:lastPrinted>2020-11-28T18:35:31Z</cp:lastPrinted>
  <dcterms:created xsi:type="dcterms:W3CDTF">2020-11-18T03:21:12Z</dcterms:created>
  <dcterms:modified xsi:type="dcterms:W3CDTF">2020-11-28T19:11:59Z</dcterms:modified>
</cp:coreProperties>
</file>